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ownloads\"/>
    </mc:Choice>
  </mc:AlternateContent>
  <xr:revisionPtr revIDLastSave="0" documentId="8_{A79672EC-8C54-4D5C-8FF5-BA177A085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6" r:id="rId1"/>
  </sheets>
  <definedNames>
    <definedName name="_xlnm.Print_Area" localSheetId="0">'2022'!$A$1:$CK$89</definedName>
  </definedNames>
  <calcPr calcId="191028"/>
</workbook>
</file>

<file path=xl/calcChain.xml><?xml version="1.0" encoding="utf-8"?>
<calcChain xmlns="http://schemas.openxmlformats.org/spreadsheetml/2006/main">
  <c r="BU57" i="6" l="1"/>
  <c r="BT57" i="6"/>
  <c r="BU56" i="6"/>
  <c r="BT31" i="6"/>
  <c r="BU31" i="6" l="1"/>
  <c r="BU20" i="6"/>
  <c r="CO65" i="6"/>
  <c r="BT67" i="6"/>
  <c r="CO64" i="6"/>
  <c r="BT23" i="6" l="1"/>
  <c r="BU54" i="6"/>
  <c r="BT54" i="6"/>
  <c r="BU27" i="6" l="1"/>
  <c r="BT39" i="6" l="1"/>
  <c r="BT27" i="6"/>
  <c r="BU39" i="6" l="1"/>
  <c r="BT20" i="6"/>
  <c r="BU19" i="6" l="1"/>
  <c r="BU18" i="6" s="1"/>
  <c r="BT19" i="6"/>
  <c r="BT18" i="6" s="1"/>
</calcChain>
</file>

<file path=xl/sharedStrings.xml><?xml version="1.0" encoding="utf-8"?>
<sst xmlns="http://schemas.openxmlformats.org/spreadsheetml/2006/main" count="230" uniqueCount="166">
  <si>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</si>
  <si>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</si>
  <si>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</si>
  <si>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</si>
  <si>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</si>
  <si>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</si>
  <si>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</si>
  <si>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</si>
  <si>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"Самарская электросетевая компания"</t>
  </si>
  <si>
    <t>ИНН:</t>
  </si>
  <si>
    <t>6367047389</t>
  </si>
  <si>
    <t>КПП:</t>
  </si>
  <si>
    <t>631601001</t>
  </si>
  <si>
    <t>Долгосрочный период регулирования:</t>
  </si>
  <si>
    <t>2020</t>
  </si>
  <si>
    <t>-</t>
  </si>
  <si>
    <t>2024</t>
  </si>
  <si>
    <t xml:space="preserve"> гг.</t>
  </si>
  <si>
    <t>№ п/п</t>
  </si>
  <si>
    <t>Показатель</t>
  </si>
  <si>
    <t>Ед. изм.</t>
  </si>
  <si>
    <t>Примечание ***</t>
  </si>
  <si>
    <t>план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</si>
  <si>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</si>
  <si>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</si>
  <si>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</si>
  <si>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</si>
  <si>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</si>
  <si>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</si>
  <si>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</si>
  <si>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</si>
  <si>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</si>
  <si>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</si>
  <si>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</si>
  <si>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</si>
  <si>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</si>
  <si>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</si>
  <si>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</si>
  <si>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</si>
  <si>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</si>
  <si>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</si>
  <si>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</si>
  <si>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</si>
  <si>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</si>
  <si>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</si>
  <si>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</si>
  <si>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</si>
  <si>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</si>
  <si>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</si>
  <si>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</si>
  <si>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</si>
  <si>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</si>
  <si>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Ремонт основных фондов</t>
  </si>
  <si>
    <t>1.1.3.4</t>
  </si>
  <si>
    <t>Оплата работ и услуг сторонних организаций</t>
  </si>
  <si>
    <t>1.1.3.5</t>
  </si>
  <si>
    <t>Расходы на командировки и представительские</t>
  </si>
  <si>
    <t>1.1.3.6</t>
  </si>
  <si>
    <t>Расходы на подготовку кадров</t>
  </si>
  <si>
    <t>1.1.3.7</t>
  </si>
  <si>
    <t>Расходы на обеспечение нормальных условий труда</t>
  </si>
  <si>
    <t>1.1.3.8</t>
  </si>
  <si>
    <t>Расходы на страхование</t>
  </si>
  <si>
    <t>1.1.3.9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</si>
  <si>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</si>
  <si>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</si>
  <si>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</si>
  <si>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</si>
  <si>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</si>
  <si>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</si>
  <si>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</si>
  <si>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</si>
  <si>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</si>
  <si>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</si>
  <si>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</si>
  <si>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</si>
  <si>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</si>
  <si>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</si>
  <si>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</si>
  <si>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</si>
  <si>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</si>
  <si>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</si>
  <si>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</si>
  <si>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</si>
  <si>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</si>
  <si>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</si>
  <si>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</si>
  <si>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</si>
  <si>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</si>
  <si>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</si>
  <si>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</si>
  <si>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</si>
  <si>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</si>
  <si>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</si>
  <si>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</si>
  <si>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</si>
  <si>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</si>
  <si>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</si>
  <si>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</si>
  <si>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</si>
  <si>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</si>
  <si>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</si>
  <si>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</si>
  <si>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</si>
  <si>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</si>
  <si>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</si>
  <si>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</si>
  <si>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</si>
  <si>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</si>
  <si>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</si>
  <si>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</si>
  <si>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</si>
  <si>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</si>
  <si>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</si>
  <si>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</si>
  <si>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</si>
  <si>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</si>
  <si>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</si>
  <si>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</si>
  <si>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</si>
  <si>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</si>
  <si>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</si>
  <si>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</si>
  <si>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</si>
  <si>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</si>
  <si>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</si>
  <si>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</si>
  <si>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</si>
  <si>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</si>
  <si>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</si>
  <si>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</si>
  <si>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</si>
  <si>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</si>
  <si>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</si>
  <si>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</si>
  <si>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</si>
  <si>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</si>
  <si>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</si>
  <si>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</si>
  <si>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</si>
  <si>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</si>
  <si>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</si>
  <si>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</si>
  <si>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</si>
  <si>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</si>
  <si>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</si>
  <si>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</si>
  <si>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</si>
  <si>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</si>
  <si>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</si>
  <si>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</si>
  <si>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</si>
  <si>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</si>
  <si>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</si>
  <si>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</si>
  <si>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</si>
  <si>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</si>
  <si>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</si>
  <si>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</si>
  <si>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</si>
  <si>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</si>
  <si>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</si>
  <si>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</si>
  <si>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</si>
  <si>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</si>
  <si>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 xml:space="preserve">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</si>
</sst>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/>
    <xf numFmtId="0" fontId="3" fillId="0" borderId="3" xfId="0" applyFont="1" applyBorder="1"/>
    <xf numFmtId="0" fontId="3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13" xfId="1" xr:uid="{1E9FA18F-77FE-4F62-9B55-F68AA11F8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89"/>
  <sheetViews>
    <sheetView tabSelected="1" topLeftCell="A52" zoomScaleNormal="100" zoomScaleSheetLayoutView="100" workbookViewId="0">
      <selection activeCell="BU57" sqref="BU57"/>
    </sheetView>
  </sheetViews>
  <sheetFormatPr defaultColWidth="0.85546875" defaultRowHeight="15" customHeight="1" x14ac:dyDescent="0.2"/>
  <cols>
    <col min="1" max="71" width="0.85546875" style="2"/>
    <col min="72" max="72" width="9.7109375" style="2" customWidth="1"/>
    <col min="73" max="73" width="9.85546875" style="2" customWidth="1"/>
    <col min="74" max="74" width="12.5703125" style="2" customWidth="1"/>
    <col min="75" max="75" width="0.85546875" style="2"/>
    <col min="76" max="76" width="0.140625" style="2" customWidth="1"/>
    <col min="77" max="90" width="0.85546875" style="2" hidden="1" customWidth="1"/>
    <col min="91" max="92" width="0.85546875" style="2"/>
    <col min="93" max="93" width="18.28515625" style="2" customWidth="1"/>
    <col min="94" max="94" width="8" style="2" bestFit="1" customWidth="1"/>
    <col min="95" max="95" width="7.85546875" style="2" bestFit="1" customWidth="1"/>
    <col min="96" max="108" width="0.85546875" style="2"/>
    <col min="109" max="109" width="5.7109375" style="2" bestFit="1" customWidth="1"/>
    <col min="110" max="16384" width="0.85546875" style="2"/>
  </cols>
  <sheetData>
    <row r="1" spans="1:90" ht="12" customHeight="1" x14ac:dyDescent="0.2">
      <c r="BO1" s="2" t="s">
        <v>0</v>
      </c>
    </row>
    <row r="2" spans="1:90" ht="12" customHeight="1" x14ac:dyDescent="0.2">
      <c r="BO2" s="2" t="s">
        <v>1</v>
      </c>
    </row>
    <row r="3" spans="1:90" ht="12" customHeight="1" x14ac:dyDescent="0.2">
      <c r="BO3" s="2" t="s">
        <v>2</v>
      </c>
    </row>
    <row r="4" spans="1:90" ht="21" customHeight="1" x14ac:dyDescent="0.2"/>
    <row r="5" spans="1:90" ht="14.25" customHeight="1" x14ac:dyDescent="0.2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</row>
    <row r="6" spans="1:90" ht="14.25" customHeight="1" x14ac:dyDescent="0.2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</row>
    <row r="7" spans="1:90" ht="14.25" customHeight="1" x14ac:dyDescent="0.2">
      <c r="A7" s="76" t="s">
        <v>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</row>
    <row r="8" spans="1:90" ht="14.25" customHeight="1" x14ac:dyDescent="0.2">
      <c r="A8" s="76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</row>
    <row r="9" spans="1:90" ht="21" customHeight="1" x14ac:dyDescent="0.2"/>
    <row r="10" spans="1:90" ht="12.75" x14ac:dyDescent="0.2">
      <c r="C10" s="3" t="s">
        <v>7</v>
      </c>
      <c r="D10" s="3"/>
      <c r="AG10" s="4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90" ht="12.75" x14ac:dyDescent="0.2">
      <c r="C11" s="3" t="s">
        <v>9</v>
      </c>
      <c r="D11" s="3"/>
      <c r="J11" s="77" t="s">
        <v>10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1:90" ht="12.75" x14ac:dyDescent="0.2">
      <c r="C12" s="3" t="s">
        <v>11</v>
      </c>
      <c r="D12" s="3"/>
      <c r="J12" s="78" t="s">
        <v>12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</row>
    <row r="13" spans="1:90" ht="12.75" x14ac:dyDescent="0.2">
      <c r="C13" s="3" t="s">
        <v>13</v>
      </c>
      <c r="D13" s="3"/>
      <c r="AQ13" s="79" t="s">
        <v>14</v>
      </c>
      <c r="AR13" s="79"/>
      <c r="AS13" s="79"/>
      <c r="AT13" s="79"/>
      <c r="AU13" s="79"/>
      <c r="AV13" s="79"/>
      <c r="AW13" s="79"/>
      <c r="AX13" s="79"/>
      <c r="AY13" s="80" t="s">
        <v>15</v>
      </c>
      <c r="AZ13" s="80"/>
      <c r="BA13" s="79" t="s">
        <v>16</v>
      </c>
      <c r="BB13" s="79"/>
      <c r="BC13" s="79"/>
      <c r="BD13" s="79"/>
      <c r="BE13" s="79"/>
      <c r="BF13" s="79"/>
      <c r="BG13" s="79"/>
      <c r="BH13" s="79"/>
      <c r="BI13" s="2" t="s">
        <v>17</v>
      </c>
    </row>
    <row r="15" spans="1:90" ht="12.75" x14ac:dyDescent="0.2">
      <c r="A15" s="63" t="s">
        <v>18</v>
      </c>
      <c r="B15" s="64"/>
      <c r="C15" s="64"/>
      <c r="D15" s="64"/>
      <c r="E15" s="64"/>
      <c r="F15" s="64"/>
      <c r="G15" s="64"/>
      <c r="H15" s="64"/>
      <c r="I15" s="65"/>
      <c r="J15" s="69" t="s">
        <v>19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5"/>
      <c r="BI15" s="63" t="s">
        <v>20</v>
      </c>
      <c r="BJ15" s="64"/>
      <c r="BK15" s="64"/>
      <c r="BL15" s="64"/>
      <c r="BM15" s="64"/>
      <c r="BN15" s="64"/>
      <c r="BO15" s="64"/>
      <c r="BP15" s="64"/>
      <c r="BQ15" s="64"/>
      <c r="BR15" s="64"/>
      <c r="BS15" s="65"/>
      <c r="BT15" s="70"/>
      <c r="BU15" s="70"/>
      <c r="BV15" s="63" t="s">
        <v>21</v>
      </c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</row>
    <row r="16" spans="1:90" ht="12.75" x14ac:dyDescent="0.2">
      <c r="A16" s="66"/>
      <c r="B16" s="67"/>
      <c r="C16" s="67"/>
      <c r="D16" s="67"/>
      <c r="E16" s="67"/>
      <c r="F16" s="67"/>
      <c r="G16" s="67"/>
      <c r="H16" s="67"/>
      <c r="I16" s="68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8"/>
      <c r="BI16" s="66"/>
      <c r="BJ16" s="67"/>
      <c r="BK16" s="67"/>
      <c r="BL16" s="67"/>
      <c r="BM16" s="67"/>
      <c r="BN16" s="67"/>
      <c r="BO16" s="67"/>
      <c r="BP16" s="67"/>
      <c r="BQ16" s="67"/>
      <c r="BR16" s="67"/>
      <c r="BS16" s="68"/>
      <c r="BT16" s="13" t="s">
        <v>22</v>
      </c>
      <c r="BU16" s="12" t="s">
        <v>23</v>
      </c>
      <c r="BV16" s="73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5"/>
    </row>
    <row r="17" spans="1:93" ht="15" customHeight="1" x14ac:dyDescent="0.2">
      <c r="A17" s="47" t="s">
        <v>24</v>
      </c>
      <c r="B17" s="48"/>
      <c r="C17" s="48"/>
      <c r="D17" s="48"/>
      <c r="E17" s="48"/>
      <c r="F17" s="48"/>
      <c r="G17" s="48"/>
      <c r="H17" s="48"/>
      <c r="I17" s="49"/>
      <c r="J17" s="12"/>
      <c r="K17" s="50" t="s">
        <v>25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1"/>
      <c r="BI17" s="51" t="s">
        <v>26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3"/>
      <c r="BT17" s="12" t="s">
        <v>26</v>
      </c>
      <c r="BU17" s="12" t="s">
        <v>26</v>
      </c>
      <c r="BV17" s="35" t="s">
        <v>26</v>
      </c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7"/>
    </row>
    <row r="18" spans="1:93" ht="30" customHeight="1" x14ac:dyDescent="0.2">
      <c r="A18" s="47" t="s">
        <v>27</v>
      </c>
      <c r="B18" s="48"/>
      <c r="C18" s="48"/>
      <c r="D18" s="48"/>
      <c r="E18" s="48"/>
      <c r="F18" s="48"/>
      <c r="G18" s="48"/>
      <c r="H18" s="48"/>
      <c r="I18" s="49"/>
      <c r="J18" s="12"/>
      <c r="K18" s="50" t="s">
        <v>28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1"/>
      <c r="BI18" s="51" t="s">
        <v>29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9">
        <f>BT19+BT39</f>
        <v>610875.44792042009</v>
      </c>
      <c r="BU18" s="9">
        <f>BU19+BU39</f>
        <v>630821.01177702169</v>
      </c>
      <c r="BV18" s="54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6"/>
    </row>
    <row r="19" spans="1:93" ht="30" customHeight="1" x14ac:dyDescent="0.2">
      <c r="A19" s="47" t="s">
        <v>30</v>
      </c>
      <c r="B19" s="48"/>
      <c r="C19" s="48"/>
      <c r="D19" s="48"/>
      <c r="E19" s="48"/>
      <c r="F19" s="48"/>
      <c r="G19" s="48"/>
      <c r="H19" s="48"/>
      <c r="I19" s="49"/>
      <c r="J19" s="12"/>
      <c r="K19" s="50" t="s">
        <v>31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1"/>
      <c r="BI19" s="51" t="s">
        <v>29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9">
        <f>BT20+BT25+BT27+BT37+BT38</f>
        <v>444172.06742642005</v>
      </c>
      <c r="BU19" s="9">
        <f>BU20+BU25+BU27+BU37+BU38</f>
        <v>452194.23276728124</v>
      </c>
      <c r="BV19" s="57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9"/>
    </row>
    <row r="20" spans="1:93" ht="15" customHeight="1" x14ac:dyDescent="0.2">
      <c r="A20" s="47" t="s">
        <v>32</v>
      </c>
      <c r="B20" s="48"/>
      <c r="C20" s="48"/>
      <c r="D20" s="48"/>
      <c r="E20" s="48"/>
      <c r="F20" s="48"/>
      <c r="G20" s="48"/>
      <c r="H20" s="48"/>
      <c r="I20" s="49"/>
      <c r="J20" s="12"/>
      <c r="K20" s="50" t="s">
        <v>33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1"/>
      <c r="BI20" s="51" t="s">
        <v>29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 s="10">
        <f>BT21+BT23+BT22</f>
        <v>21247.913539361722</v>
      </c>
      <c r="BU20" s="10">
        <f>BU21+BU23</f>
        <v>16168.350104000438</v>
      </c>
      <c r="BV20" s="5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</row>
    <row r="21" spans="1:93" ht="30" customHeight="1" x14ac:dyDescent="0.2">
      <c r="A21" s="47" t="s">
        <v>34</v>
      </c>
      <c r="B21" s="48"/>
      <c r="C21" s="48"/>
      <c r="D21" s="48"/>
      <c r="E21" s="48"/>
      <c r="F21" s="48"/>
      <c r="G21" s="48"/>
      <c r="H21" s="48"/>
      <c r="I21" s="49"/>
      <c r="J21" s="12"/>
      <c r="K21" s="50" t="s">
        <v>35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1"/>
      <c r="BI21" s="51" t="s">
        <v>29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11">
        <v>21247.913539361722</v>
      </c>
      <c r="BU21" s="10">
        <v>10428.327304000437</v>
      </c>
      <c r="BV21" s="57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9"/>
    </row>
    <row r="22" spans="1:93" ht="15" customHeight="1" x14ac:dyDescent="0.2">
      <c r="A22" s="47" t="s">
        <v>36</v>
      </c>
      <c r="B22" s="48"/>
      <c r="C22" s="48"/>
      <c r="D22" s="48"/>
      <c r="E22" s="48"/>
      <c r="F22" s="48"/>
      <c r="G22" s="48"/>
      <c r="H22" s="48"/>
      <c r="I22" s="49"/>
      <c r="J22" s="12"/>
      <c r="K22" s="50" t="s">
        <v>37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1"/>
      <c r="BI22" s="51" t="s">
        <v>29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11"/>
      <c r="BU22" s="10"/>
      <c r="BV22" s="57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9"/>
    </row>
    <row r="23" spans="1:93" ht="58.5" customHeight="1" x14ac:dyDescent="0.2">
      <c r="A23" s="47" t="s">
        <v>38</v>
      </c>
      <c r="B23" s="48"/>
      <c r="C23" s="48"/>
      <c r="D23" s="48"/>
      <c r="E23" s="48"/>
      <c r="F23" s="48"/>
      <c r="G23" s="48"/>
      <c r="H23" s="48"/>
      <c r="I23" s="49"/>
      <c r="J23" s="12"/>
      <c r="K23" s="50" t="s">
        <v>39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1"/>
      <c r="BI23" s="51" t="s">
        <v>29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3"/>
      <c r="BT23" s="11">
        <f>BT24</f>
        <v>0</v>
      </c>
      <c r="BU23" s="10">
        <v>5740.0227999999997</v>
      </c>
      <c r="BV23" s="57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</row>
    <row r="24" spans="1:93" ht="15" customHeight="1" x14ac:dyDescent="0.2">
      <c r="A24" s="47" t="s">
        <v>40</v>
      </c>
      <c r="B24" s="48"/>
      <c r="C24" s="48"/>
      <c r="D24" s="48"/>
      <c r="E24" s="48"/>
      <c r="F24" s="48"/>
      <c r="G24" s="48"/>
      <c r="H24" s="48"/>
      <c r="I24" s="49"/>
      <c r="J24" s="12"/>
      <c r="K24" s="50" t="s">
        <v>41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1"/>
      <c r="BI24" s="51" t="s">
        <v>29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11"/>
      <c r="BU24" s="10"/>
      <c r="BV24" s="57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9"/>
    </row>
    <row r="25" spans="1:93" ht="15" customHeight="1" x14ac:dyDescent="0.2">
      <c r="A25" s="47" t="s">
        <v>42</v>
      </c>
      <c r="B25" s="48"/>
      <c r="C25" s="48"/>
      <c r="D25" s="48"/>
      <c r="E25" s="48"/>
      <c r="F25" s="48"/>
      <c r="G25" s="48"/>
      <c r="H25" s="48"/>
      <c r="I25" s="49"/>
      <c r="J25" s="12"/>
      <c r="K25" s="50" t="s">
        <v>43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1"/>
      <c r="BI25" s="51" t="s">
        <v>29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11">
        <v>93327.46647871146</v>
      </c>
      <c r="BU25" s="10">
        <v>97774.833091280947</v>
      </c>
      <c r="BV25" s="57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9"/>
    </row>
    <row r="26" spans="1:93" ht="15" customHeight="1" x14ac:dyDescent="0.2">
      <c r="A26" s="47" t="s">
        <v>44</v>
      </c>
      <c r="B26" s="48"/>
      <c r="C26" s="48"/>
      <c r="D26" s="48"/>
      <c r="E26" s="48"/>
      <c r="F26" s="48"/>
      <c r="G26" s="48"/>
      <c r="H26" s="48"/>
      <c r="I26" s="49"/>
      <c r="J26" s="12"/>
      <c r="K26" s="50" t="s">
        <v>41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1"/>
      <c r="BI26" s="51" t="s">
        <v>29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11"/>
      <c r="BU26" s="10"/>
      <c r="BV26" s="57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9"/>
    </row>
    <row r="27" spans="1:93" ht="30" customHeight="1" x14ac:dyDescent="0.2">
      <c r="A27" s="47" t="s">
        <v>45</v>
      </c>
      <c r="B27" s="48"/>
      <c r="C27" s="48"/>
      <c r="D27" s="48"/>
      <c r="E27" s="48"/>
      <c r="F27" s="48"/>
      <c r="G27" s="48"/>
      <c r="H27" s="48"/>
      <c r="I27" s="49"/>
      <c r="J27" s="12"/>
      <c r="K27" s="50" t="s">
        <v>46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1"/>
      <c r="BI27" s="51" t="s">
        <v>29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3"/>
      <c r="BT27" s="10">
        <f>BT28+BT29+BT30+BT31+BT34+BT33</f>
        <v>329596.68740834686</v>
      </c>
      <c r="BU27" s="10">
        <f>BU28+BU29+BU30+BU31+BU34+BU32+BU33+BU35</f>
        <v>338251.04957199987</v>
      </c>
      <c r="BV27" s="57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9"/>
      <c r="CO27" s="7"/>
    </row>
    <row r="28" spans="1:93" ht="30" customHeight="1" x14ac:dyDescent="0.2">
      <c r="A28" s="47" t="s">
        <v>47</v>
      </c>
      <c r="B28" s="48"/>
      <c r="C28" s="48"/>
      <c r="D28" s="48"/>
      <c r="E28" s="48"/>
      <c r="F28" s="48"/>
      <c r="G28" s="48"/>
      <c r="H28" s="48"/>
      <c r="I28" s="49"/>
      <c r="J28" s="12"/>
      <c r="K28" s="50" t="s">
        <v>48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1"/>
      <c r="BI28" s="51" t="s">
        <v>29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3"/>
      <c r="BT28" s="11"/>
      <c r="BU28" s="10"/>
      <c r="BV28" s="57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9"/>
    </row>
    <row r="29" spans="1:93" ht="15" customHeight="1" x14ac:dyDescent="0.2">
      <c r="A29" s="47" t="s">
        <v>49</v>
      </c>
      <c r="B29" s="48"/>
      <c r="C29" s="48"/>
      <c r="D29" s="48"/>
      <c r="E29" s="48"/>
      <c r="F29" s="48"/>
      <c r="G29" s="48"/>
      <c r="H29" s="48"/>
      <c r="I29" s="49"/>
      <c r="J29" s="12"/>
      <c r="K29" s="50" t="s">
        <v>50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1"/>
      <c r="BI29" s="51" t="s">
        <v>29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3"/>
      <c r="BT29" s="11">
        <v>208.61656802800772</v>
      </c>
      <c r="BU29" s="10">
        <v>1447.2965399999998</v>
      </c>
      <c r="BV29" s="57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9"/>
    </row>
    <row r="30" spans="1:93" ht="30" customHeight="1" x14ac:dyDescent="0.2">
      <c r="A30" s="47" t="s">
        <v>51</v>
      </c>
      <c r="B30" s="48"/>
      <c r="C30" s="48"/>
      <c r="D30" s="48"/>
      <c r="E30" s="48"/>
      <c r="F30" s="48"/>
      <c r="G30" s="48"/>
      <c r="H30" s="48"/>
      <c r="I30" s="49"/>
      <c r="J30" s="12"/>
      <c r="K30" s="50" t="s">
        <v>52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1"/>
      <c r="BI30" s="51" t="s">
        <v>29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11">
        <v>311652.50170084689</v>
      </c>
      <c r="BU30" s="10">
        <v>312399.78411000001</v>
      </c>
      <c r="BV30" s="57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9"/>
    </row>
    <row r="31" spans="1:93" ht="30" customHeight="1" x14ac:dyDescent="0.2">
      <c r="A31" s="47" t="s">
        <v>53</v>
      </c>
      <c r="B31" s="48"/>
      <c r="C31" s="48"/>
      <c r="D31" s="48"/>
      <c r="E31" s="48"/>
      <c r="F31" s="48"/>
      <c r="G31" s="48"/>
      <c r="H31" s="48"/>
      <c r="I31" s="49"/>
      <c r="J31" s="12"/>
      <c r="K31" s="50" t="s">
        <v>54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1"/>
      <c r="BI31" s="51" t="s">
        <v>29</v>
      </c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11">
        <f>3676.49824483298-BT29</f>
        <v>3467.8816768049724</v>
      </c>
      <c r="BU31" s="10">
        <f>15202.76332-BU29</f>
        <v>13755.466780000001</v>
      </c>
      <c r="BV31" s="57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9"/>
    </row>
    <row r="32" spans="1:93" ht="30" customHeight="1" x14ac:dyDescent="0.2">
      <c r="A32" s="47" t="s">
        <v>55</v>
      </c>
      <c r="B32" s="48"/>
      <c r="C32" s="48"/>
      <c r="D32" s="48"/>
      <c r="E32" s="48"/>
      <c r="F32" s="48"/>
      <c r="G32" s="48"/>
      <c r="H32" s="48"/>
      <c r="I32" s="49"/>
      <c r="J32" s="12"/>
      <c r="K32" s="50" t="s">
        <v>56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1"/>
      <c r="BI32" s="51" t="s">
        <v>29</v>
      </c>
      <c r="BJ32" s="52"/>
      <c r="BK32" s="52"/>
      <c r="BL32" s="52"/>
      <c r="BM32" s="52"/>
      <c r="BN32" s="52"/>
      <c r="BO32" s="52"/>
      <c r="BP32" s="52"/>
      <c r="BQ32" s="52"/>
      <c r="BR32" s="52"/>
      <c r="BS32" s="53"/>
      <c r="BT32" s="11">
        <v>0</v>
      </c>
      <c r="BU32" s="10">
        <v>166.47734000000003</v>
      </c>
      <c r="BV32" s="57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9"/>
    </row>
    <row r="33" spans="1:90" ht="30" customHeight="1" x14ac:dyDescent="0.2">
      <c r="A33" s="47" t="s">
        <v>57</v>
      </c>
      <c r="B33" s="48"/>
      <c r="C33" s="48"/>
      <c r="D33" s="48"/>
      <c r="E33" s="48"/>
      <c r="F33" s="48"/>
      <c r="G33" s="48"/>
      <c r="H33" s="48"/>
      <c r="I33" s="49"/>
      <c r="J33" s="12"/>
      <c r="K33" s="50" t="s">
        <v>58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1"/>
      <c r="BI33" s="51" t="s">
        <v>29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11">
        <v>245.70395789965357</v>
      </c>
      <c r="BU33" s="10">
        <v>253.56666999999999</v>
      </c>
      <c r="BV33" s="57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9"/>
    </row>
    <row r="34" spans="1:90" ht="30" customHeight="1" x14ac:dyDescent="0.2">
      <c r="A34" s="47" t="s">
        <v>59</v>
      </c>
      <c r="B34" s="48"/>
      <c r="C34" s="48"/>
      <c r="D34" s="48"/>
      <c r="E34" s="48"/>
      <c r="F34" s="48"/>
      <c r="G34" s="48"/>
      <c r="H34" s="48"/>
      <c r="I34" s="49"/>
      <c r="J34" s="12"/>
      <c r="K34" s="50" t="s">
        <v>60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1"/>
      <c r="BI34" s="51" t="s">
        <v>29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3"/>
      <c r="BT34" s="11">
        <v>14021.983504767364</v>
      </c>
      <c r="BU34" s="10">
        <v>9451.7392819998877</v>
      </c>
      <c r="BV34" s="57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9"/>
    </row>
    <row r="35" spans="1:90" ht="30" customHeight="1" x14ac:dyDescent="0.2">
      <c r="A35" s="47" t="s">
        <v>61</v>
      </c>
      <c r="B35" s="48"/>
      <c r="C35" s="48"/>
      <c r="D35" s="48"/>
      <c r="E35" s="48"/>
      <c r="F35" s="48"/>
      <c r="G35" s="48"/>
      <c r="H35" s="48"/>
      <c r="I35" s="49"/>
      <c r="J35" s="12"/>
      <c r="K35" s="50" t="s">
        <v>62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1"/>
      <c r="BI35" s="51" t="s">
        <v>29</v>
      </c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11"/>
      <c r="BU35" s="10">
        <v>776.71884999999963</v>
      </c>
      <c r="BV35" s="57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9"/>
    </row>
    <row r="36" spans="1:90" ht="30" customHeight="1" x14ac:dyDescent="0.2">
      <c r="A36" s="47" t="s">
        <v>63</v>
      </c>
      <c r="B36" s="48"/>
      <c r="C36" s="48"/>
      <c r="D36" s="48"/>
      <c r="E36" s="48"/>
      <c r="F36" s="48"/>
      <c r="G36" s="48"/>
      <c r="H36" s="48"/>
      <c r="I36" s="49"/>
      <c r="J36" s="12"/>
      <c r="K36" s="50" t="s">
        <v>64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1"/>
      <c r="BI36" s="51" t="s">
        <v>29</v>
      </c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11"/>
      <c r="BU36" s="10"/>
      <c r="BV36" s="57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9"/>
    </row>
    <row r="37" spans="1:90" ht="45" customHeight="1" x14ac:dyDescent="0.2">
      <c r="A37" s="47" t="s">
        <v>65</v>
      </c>
      <c r="B37" s="48"/>
      <c r="C37" s="48"/>
      <c r="D37" s="48"/>
      <c r="E37" s="48"/>
      <c r="F37" s="48"/>
      <c r="G37" s="48"/>
      <c r="H37" s="48"/>
      <c r="I37" s="49"/>
      <c r="J37" s="12"/>
      <c r="K37" s="50" t="s">
        <v>66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1"/>
      <c r="BI37" s="51" t="s">
        <v>29</v>
      </c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11"/>
      <c r="BU37" s="10"/>
      <c r="BV37" s="57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9"/>
    </row>
    <row r="38" spans="1:90" ht="30" customHeight="1" x14ac:dyDescent="0.2">
      <c r="A38" s="47" t="s">
        <v>67</v>
      </c>
      <c r="B38" s="48"/>
      <c r="C38" s="48"/>
      <c r="D38" s="48"/>
      <c r="E38" s="48"/>
      <c r="F38" s="48"/>
      <c r="G38" s="48"/>
      <c r="H38" s="48"/>
      <c r="I38" s="49"/>
      <c r="J38" s="12"/>
      <c r="K38" s="50" t="s">
        <v>68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1"/>
      <c r="BI38" s="51" t="s">
        <v>29</v>
      </c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11"/>
      <c r="BU38" s="10"/>
      <c r="BV38" s="57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9"/>
    </row>
    <row r="39" spans="1:90" ht="30" customHeight="1" x14ac:dyDescent="0.2">
      <c r="A39" s="47" t="s">
        <v>69</v>
      </c>
      <c r="B39" s="48"/>
      <c r="C39" s="48"/>
      <c r="D39" s="48"/>
      <c r="E39" s="48"/>
      <c r="F39" s="48"/>
      <c r="G39" s="48"/>
      <c r="H39" s="48"/>
      <c r="I39" s="49"/>
      <c r="J39" s="12"/>
      <c r="K39" s="50" t="s">
        <v>70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1"/>
      <c r="BI39" s="51" t="s">
        <v>29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9">
        <f>BT40+BT41+BT42+BT43+BT44+BT45+BT46+BT47+BT48+BT52</f>
        <v>166703.38049400001</v>
      </c>
      <c r="BU39" s="9">
        <f>BU40+BU41+BU42+BU43+BU44+BU45+BU46+BU47+BU48+BU52-BU41</f>
        <v>178626.77900974042</v>
      </c>
      <c r="BV39" s="57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9"/>
    </row>
    <row r="40" spans="1:90" ht="15" customHeight="1" x14ac:dyDescent="0.2">
      <c r="A40" s="47" t="s">
        <v>71</v>
      </c>
      <c r="B40" s="48"/>
      <c r="C40" s="48"/>
      <c r="D40" s="48"/>
      <c r="E40" s="48"/>
      <c r="F40" s="48"/>
      <c r="G40" s="48"/>
      <c r="H40" s="48"/>
      <c r="I40" s="49"/>
      <c r="J40" s="12"/>
      <c r="K40" s="50" t="s">
        <v>72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1"/>
      <c r="BI40" s="51" t="s">
        <v>29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11">
        <v>21473.042959999999</v>
      </c>
      <c r="BU40" s="10">
        <v>21446.199860000001</v>
      </c>
      <c r="BV40" s="57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9"/>
    </row>
    <row r="41" spans="1:90" ht="45" customHeight="1" x14ac:dyDescent="0.2">
      <c r="A41" s="47" t="s">
        <v>73</v>
      </c>
      <c r="B41" s="48"/>
      <c r="C41" s="48"/>
      <c r="D41" s="48"/>
      <c r="E41" s="48"/>
      <c r="F41" s="48"/>
      <c r="G41" s="48"/>
      <c r="H41" s="48"/>
      <c r="I41" s="49"/>
      <c r="J41" s="12"/>
      <c r="K41" s="50" t="s">
        <v>74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1"/>
      <c r="BI41" s="51" t="s">
        <v>29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3"/>
      <c r="BT41" s="11"/>
      <c r="BU41" s="10"/>
      <c r="BV41" s="57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9"/>
    </row>
    <row r="42" spans="1:90" ht="15" customHeight="1" x14ac:dyDescent="0.2">
      <c r="A42" s="47" t="s">
        <v>75</v>
      </c>
      <c r="B42" s="48"/>
      <c r="C42" s="48"/>
      <c r="D42" s="48"/>
      <c r="E42" s="48"/>
      <c r="F42" s="48"/>
      <c r="G42" s="48"/>
      <c r="H42" s="48"/>
      <c r="I42" s="49"/>
      <c r="J42" s="12"/>
      <c r="K42" s="50" t="s">
        <v>76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1"/>
      <c r="BI42" s="51" t="s">
        <v>29</v>
      </c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11">
        <v>96989.2</v>
      </c>
      <c r="BU42" s="10">
        <v>104701.21795999999</v>
      </c>
      <c r="BV42" s="57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9"/>
    </row>
    <row r="43" spans="1:90" ht="15" customHeight="1" x14ac:dyDescent="0.2">
      <c r="A43" s="47" t="s">
        <v>77</v>
      </c>
      <c r="B43" s="48"/>
      <c r="C43" s="48"/>
      <c r="D43" s="48"/>
      <c r="E43" s="48"/>
      <c r="F43" s="48"/>
      <c r="G43" s="48"/>
      <c r="H43" s="48"/>
      <c r="I43" s="49"/>
      <c r="J43" s="12"/>
      <c r="K43" s="50" t="s">
        <v>78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1"/>
      <c r="BI43" s="51" t="s">
        <v>29</v>
      </c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11">
        <v>20028.099999999999</v>
      </c>
      <c r="BU43" s="10">
        <v>18996.335309340429</v>
      </c>
      <c r="BV43" s="57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9"/>
    </row>
    <row r="44" spans="1:90" ht="45" customHeight="1" x14ac:dyDescent="0.2">
      <c r="A44" s="47" t="s">
        <v>79</v>
      </c>
      <c r="B44" s="48"/>
      <c r="C44" s="48"/>
      <c r="D44" s="48"/>
      <c r="E44" s="48"/>
      <c r="F44" s="48"/>
      <c r="G44" s="48"/>
      <c r="H44" s="48"/>
      <c r="I44" s="49"/>
      <c r="J44" s="12"/>
      <c r="K44" s="50" t="s">
        <v>80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1"/>
      <c r="BI44" s="51" t="s">
        <v>29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11"/>
      <c r="BU44" s="10">
        <v>0</v>
      </c>
      <c r="BV44" s="57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9"/>
    </row>
    <row r="45" spans="1:90" ht="15" customHeight="1" x14ac:dyDescent="0.2">
      <c r="A45" s="47" t="s">
        <v>81</v>
      </c>
      <c r="B45" s="48"/>
      <c r="C45" s="48"/>
      <c r="D45" s="48"/>
      <c r="E45" s="48"/>
      <c r="F45" s="48"/>
      <c r="G45" s="48"/>
      <c r="H45" s="48"/>
      <c r="I45" s="49"/>
      <c r="J45" s="12"/>
      <c r="K45" s="50" t="s">
        <v>82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1"/>
      <c r="BI45" s="51" t="s">
        <v>29</v>
      </c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11">
        <v>9739</v>
      </c>
      <c r="BU45" s="10">
        <v>14989.199040000081</v>
      </c>
      <c r="BV45" s="57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9"/>
    </row>
    <row r="46" spans="1:90" ht="15" customHeight="1" x14ac:dyDescent="0.2">
      <c r="A46" s="47" t="s">
        <v>83</v>
      </c>
      <c r="B46" s="48"/>
      <c r="C46" s="48"/>
      <c r="D46" s="48"/>
      <c r="E46" s="48"/>
      <c r="F46" s="48"/>
      <c r="G46" s="48"/>
      <c r="H46" s="48"/>
      <c r="I46" s="49"/>
      <c r="J46" s="12"/>
      <c r="K46" s="50" t="s">
        <v>84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1"/>
      <c r="BI46" s="51" t="s">
        <v>29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11"/>
      <c r="BU46" s="10">
        <v>9651.9850000000006</v>
      </c>
      <c r="BV46" s="57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9"/>
    </row>
    <row r="47" spans="1:90" ht="15" customHeight="1" x14ac:dyDescent="0.2">
      <c r="A47" s="47" t="s">
        <v>85</v>
      </c>
      <c r="B47" s="48"/>
      <c r="C47" s="48"/>
      <c r="D47" s="48"/>
      <c r="E47" s="48"/>
      <c r="F47" s="48"/>
      <c r="G47" s="48"/>
      <c r="H47" s="48"/>
      <c r="I47" s="49"/>
      <c r="J47" s="12"/>
      <c r="K47" s="50" t="s">
        <v>86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1"/>
      <c r="BI47" s="51" t="s">
        <v>29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11">
        <v>15696.257534</v>
      </c>
      <c r="BU47" s="10">
        <v>879.23224839992497</v>
      </c>
      <c r="BV47" s="57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9"/>
    </row>
    <row r="48" spans="1:90" ht="15" customHeight="1" x14ac:dyDescent="0.2">
      <c r="A48" s="47" t="s">
        <v>87</v>
      </c>
      <c r="B48" s="48"/>
      <c r="C48" s="48"/>
      <c r="D48" s="48"/>
      <c r="E48" s="48"/>
      <c r="F48" s="48"/>
      <c r="G48" s="48"/>
      <c r="H48" s="48"/>
      <c r="I48" s="49"/>
      <c r="J48" s="12"/>
      <c r="K48" s="50" t="s">
        <v>88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1"/>
      <c r="BI48" s="51" t="s">
        <v>29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3"/>
      <c r="BT48" s="11">
        <v>54.58</v>
      </c>
      <c r="BU48" s="10">
        <v>646.44100000000003</v>
      </c>
      <c r="BV48" s="57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9"/>
    </row>
    <row r="49" spans="1:93" ht="72.75" customHeight="1" x14ac:dyDescent="0.2">
      <c r="A49" s="47" t="s">
        <v>89</v>
      </c>
      <c r="B49" s="48"/>
      <c r="C49" s="48"/>
      <c r="D49" s="48"/>
      <c r="E49" s="48"/>
      <c r="F49" s="48"/>
      <c r="G49" s="48"/>
      <c r="H49" s="48"/>
      <c r="I49" s="49"/>
      <c r="J49" s="12"/>
      <c r="K49" s="50" t="s">
        <v>90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1"/>
      <c r="BI49" s="51" t="s">
        <v>29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11"/>
      <c r="BU49" s="10">
        <v>18996.335309340429</v>
      </c>
      <c r="BV49" s="57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9"/>
    </row>
    <row r="50" spans="1:93" ht="30" customHeight="1" x14ac:dyDescent="0.2">
      <c r="A50" s="47" t="s">
        <v>91</v>
      </c>
      <c r="B50" s="48"/>
      <c r="C50" s="48"/>
      <c r="D50" s="48"/>
      <c r="E50" s="48"/>
      <c r="F50" s="48"/>
      <c r="G50" s="48"/>
      <c r="H50" s="48"/>
      <c r="I50" s="49"/>
      <c r="J50" s="12"/>
      <c r="K50" s="50" t="s">
        <v>92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1"/>
      <c r="BI50" s="51" t="s">
        <v>93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11"/>
      <c r="BU50" s="10">
        <v>14989.199040000081</v>
      </c>
      <c r="BV50" s="57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9"/>
    </row>
    <row r="51" spans="1:93" ht="111.75" customHeight="1" x14ac:dyDescent="0.2">
      <c r="A51" s="47" t="s">
        <v>94</v>
      </c>
      <c r="B51" s="48"/>
      <c r="C51" s="48"/>
      <c r="D51" s="48"/>
      <c r="E51" s="48"/>
      <c r="F51" s="48"/>
      <c r="G51" s="48"/>
      <c r="H51" s="48"/>
      <c r="I51" s="49"/>
      <c r="J51" s="12"/>
      <c r="K51" s="50" t="s">
        <v>95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1"/>
      <c r="BI51" s="51" t="s">
        <v>29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3"/>
      <c r="BT51" s="11"/>
      <c r="BU51" s="10">
        <v>9651.9850000000006</v>
      </c>
      <c r="BV51" s="57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9"/>
    </row>
    <row r="52" spans="1:93" ht="30" customHeight="1" x14ac:dyDescent="0.2">
      <c r="A52" s="47" t="s">
        <v>96</v>
      </c>
      <c r="B52" s="48"/>
      <c r="C52" s="48"/>
      <c r="D52" s="48"/>
      <c r="E52" s="48"/>
      <c r="F52" s="48"/>
      <c r="G52" s="48"/>
      <c r="H52" s="48"/>
      <c r="I52" s="49"/>
      <c r="J52" s="12"/>
      <c r="K52" s="50" t="s">
        <v>97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1"/>
      <c r="BI52" s="51" t="s">
        <v>29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">
        <v>2723.2</v>
      </c>
      <c r="BU52" s="10">
        <v>7316.1685919999982</v>
      </c>
      <c r="BV52" s="57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9"/>
    </row>
    <row r="53" spans="1:93" ht="45" customHeight="1" x14ac:dyDescent="0.2">
      <c r="A53" s="47" t="s">
        <v>98</v>
      </c>
      <c r="B53" s="48"/>
      <c r="C53" s="48"/>
      <c r="D53" s="48"/>
      <c r="E53" s="48"/>
      <c r="F53" s="48"/>
      <c r="G53" s="48"/>
      <c r="H53" s="48"/>
      <c r="I53" s="49"/>
      <c r="J53" s="12"/>
      <c r="K53" s="50" t="s">
        <v>99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1"/>
      <c r="BI53" s="51" t="s">
        <v>29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1">
        <v>-71991.339999999982</v>
      </c>
      <c r="BU53" s="9"/>
      <c r="BV53" s="57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9"/>
    </row>
    <row r="54" spans="1:93" ht="30" customHeight="1" x14ac:dyDescent="0.2">
      <c r="A54" s="47" t="s">
        <v>100</v>
      </c>
      <c r="B54" s="48"/>
      <c r="C54" s="48"/>
      <c r="D54" s="48"/>
      <c r="E54" s="48"/>
      <c r="F54" s="48"/>
      <c r="G54" s="48"/>
      <c r="H54" s="48"/>
      <c r="I54" s="49"/>
      <c r="J54" s="12"/>
      <c r="K54" s="50" t="s">
        <v>101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1"/>
      <c r="BI54" s="51" t="s">
        <v>29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11">
        <f>BT21+BT22+BT23+BT30</f>
        <v>332900.41524020862</v>
      </c>
      <c r="BU54" s="11">
        <f>BU21+BU22+BU23+BU30</f>
        <v>328568.13421400043</v>
      </c>
      <c r="BV54" s="57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9"/>
    </row>
    <row r="55" spans="1:93" ht="45" customHeight="1" x14ac:dyDescent="0.2">
      <c r="A55" s="47" t="s">
        <v>102</v>
      </c>
      <c r="B55" s="48"/>
      <c r="C55" s="48"/>
      <c r="D55" s="48"/>
      <c r="E55" s="48"/>
      <c r="F55" s="48"/>
      <c r="G55" s="48"/>
      <c r="H55" s="48"/>
      <c r="I55" s="49"/>
      <c r="J55" s="12"/>
      <c r="K55" s="50" t="s">
        <v>103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1"/>
      <c r="BI55" s="51" t="s">
        <v>29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11">
        <v>126257.124</v>
      </c>
      <c r="BU55" s="10">
        <v>92043.320560000007</v>
      </c>
      <c r="BV55" s="57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9"/>
    </row>
    <row r="56" spans="1:93" ht="30" customHeight="1" x14ac:dyDescent="0.2">
      <c r="A56" s="47" t="s">
        <v>30</v>
      </c>
      <c r="B56" s="48"/>
      <c r="C56" s="48"/>
      <c r="D56" s="48"/>
      <c r="E56" s="48"/>
      <c r="F56" s="48"/>
      <c r="G56" s="48"/>
      <c r="H56" s="48"/>
      <c r="I56" s="49"/>
      <c r="J56" s="12"/>
      <c r="K56" s="50" t="s">
        <v>104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1"/>
      <c r="BI56" s="51" t="s">
        <v>105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3"/>
      <c r="BT56" s="11">
        <v>41.886912999999979</v>
      </c>
      <c r="BU56" s="10">
        <f>29595.89967336/1000</f>
        <v>29.595899673359998</v>
      </c>
      <c r="BV56" s="57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9"/>
    </row>
    <row r="57" spans="1:93" ht="60" customHeight="1" x14ac:dyDescent="0.2">
      <c r="A57" s="47" t="s">
        <v>69</v>
      </c>
      <c r="B57" s="48"/>
      <c r="C57" s="48"/>
      <c r="D57" s="48"/>
      <c r="E57" s="48"/>
      <c r="F57" s="48"/>
      <c r="G57" s="48"/>
      <c r="H57" s="48"/>
      <c r="I57" s="49"/>
      <c r="J57" s="12"/>
      <c r="K57" s="50" t="s">
        <v>106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1"/>
      <c r="BI57" s="51" t="s">
        <v>165</v>
      </c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10">
        <f>BT55/BT56/1000</f>
        <v>3.0142379792943936</v>
      </c>
      <c r="BU57" s="10">
        <f>BU55/BU56/1000</f>
        <v>3.1100024522265315</v>
      </c>
      <c r="BV57" s="60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2"/>
    </row>
    <row r="58" spans="1:93" ht="57" customHeight="1" x14ac:dyDescent="0.2">
      <c r="A58" s="47" t="s">
        <v>107</v>
      </c>
      <c r="B58" s="48"/>
      <c r="C58" s="48"/>
      <c r="D58" s="48"/>
      <c r="E58" s="48"/>
      <c r="F58" s="48"/>
      <c r="G58" s="48"/>
      <c r="H58" s="48"/>
      <c r="I58" s="49"/>
      <c r="J58" s="12"/>
      <c r="K58" s="50" t="s">
        <v>108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1"/>
      <c r="BI58" s="51" t="s">
        <v>26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11"/>
      <c r="BU58" s="10"/>
      <c r="BV58" s="35" t="s">
        <v>26</v>
      </c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7"/>
    </row>
    <row r="59" spans="1:93" ht="39.75" customHeight="1" x14ac:dyDescent="0.2">
      <c r="A59" s="28" t="s">
        <v>27</v>
      </c>
      <c r="B59" s="29"/>
      <c r="C59" s="29"/>
      <c r="D59" s="29"/>
      <c r="E59" s="29"/>
      <c r="F59" s="29"/>
      <c r="G59" s="29"/>
      <c r="H59" s="29"/>
      <c r="I59" s="30"/>
      <c r="J59" s="15"/>
      <c r="K59" s="31" t="s">
        <v>109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16"/>
      <c r="BI59" s="32" t="s">
        <v>110</v>
      </c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23">
        <v>9645</v>
      </c>
      <c r="BU59" s="24">
        <v>9645</v>
      </c>
      <c r="BV59" s="38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40"/>
    </row>
    <row r="60" spans="1:93" ht="15" customHeight="1" x14ac:dyDescent="0.2">
      <c r="A60" s="28" t="s">
        <v>111</v>
      </c>
      <c r="B60" s="29"/>
      <c r="C60" s="29"/>
      <c r="D60" s="29"/>
      <c r="E60" s="29"/>
      <c r="F60" s="29"/>
      <c r="G60" s="29"/>
      <c r="H60" s="29"/>
      <c r="I60" s="30"/>
      <c r="J60" s="15"/>
      <c r="K60" s="31" t="s">
        <v>112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16"/>
      <c r="BI60" s="32" t="s">
        <v>113</v>
      </c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BT60" s="25">
        <v>565.5</v>
      </c>
      <c r="BU60" s="20">
        <v>567.83000000000004</v>
      </c>
      <c r="BV60" s="41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/>
    </row>
    <row r="61" spans="1:93" ht="30" customHeight="1" x14ac:dyDescent="0.2">
      <c r="A61" s="28" t="s">
        <v>114</v>
      </c>
      <c r="B61" s="29"/>
      <c r="C61" s="29"/>
      <c r="D61" s="29"/>
      <c r="E61" s="29"/>
      <c r="F61" s="29"/>
      <c r="G61" s="29"/>
      <c r="H61" s="29"/>
      <c r="I61" s="30"/>
      <c r="J61" s="15"/>
      <c r="K61" s="31" t="s">
        <v>115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16"/>
      <c r="BI61" s="32" t="s">
        <v>113</v>
      </c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BT61" s="26">
        <v>298.3</v>
      </c>
      <c r="BU61" s="20">
        <v>298.3</v>
      </c>
      <c r="BV61" s="41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/>
    </row>
    <row r="62" spans="1:93" ht="30" customHeight="1" x14ac:dyDescent="0.2">
      <c r="A62" s="28" t="s">
        <v>116</v>
      </c>
      <c r="B62" s="29"/>
      <c r="C62" s="29"/>
      <c r="D62" s="29"/>
      <c r="E62" s="29"/>
      <c r="F62" s="29"/>
      <c r="G62" s="29"/>
      <c r="H62" s="29"/>
      <c r="I62" s="30"/>
      <c r="J62" s="15"/>
      <c r="K62" s="31" t="s">
        <v>117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16"/>
      <c r="BI62" s="32" t="s">
        <v>113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BT62" s="26">
        <v>13.25</v>
      </c>
      <c r="BU62" s="20">
        <v>13.25</v>
      </c>
      <c r="BV62" s="41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/>
    </row>
    <row r="63" spans="1:93" ht="30" customHeight="1" x14ac:dyDescent="0.2">
      <c r="A63" s="28" t="s">
        <v>118</v>
      </c>
      <c r="B63" s="29"/>
      <c r="C63" s="29"/>
      <c r="D63" s="29"/>
      <c r="E63" s="29"/>
      <c r="F63" s="29"/>
      <c r="G63" s="29"/>
      <c r="H63" s="29"/>
      <c r="I63" s="30"/>
      <c r="J63" s="15"/>
      <c r="K63" s="31" t="s">
        <v>119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16"/>
      <c r="BI63" s="32" t="s">
        <v>113</v>
      </c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BT63" s="25">
        <v>253</v>
      </c>
      <c r="BU63" s="20">
        <v>256.27999999999997</v>
      </c>
      <c r="BV63" s="41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/>
      <c r="CO63" s="8"/>
    </row>
    <row r="64" spans="1:93" ht="30" customHeight="1" x14ac:dyDescent="0.2">
      <c r="A64" s="28" t="s">
        <v>120</v>
      </c>
      <c r="B64" s="29"/>
      <c r="C64" s="29"/>
      <c r="D64" s="29"/>
      <c r="E64" s="29"/>
      <c r="F64" s="29"/>
      <c r="G64" s="29"/>
      <c r="H64" s="29"/>
      <c r="I64" s="30"/>
      <c r="J64" s="15"/>
      <c r="K64" s="31" t="s">
        <v>121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16"/>
      <c r="BI64" s="32" t="s">
        <v>122</v>
      </c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BT64" s="22">
        <v>2591.241</v>
      </c>
      <c r="BU64" s="20">
        <v>2668.2130000000002</v>
      </c>
      <c r="BV64" s="41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/>
      <c r="CO64" s="14">
        <f>BT64+BT69</f>
        <v>11805.241</v>
      </c>
    </row>
    <row r="65" spans="1:109" ht="42" customHeight="1" x14ac:dyDescent="0.2">
      <c r="A65" s="28" t="s">
        <v>123</v>
      </c>
      <c r="B65" s="29"/>
      <c r="C65" s="29"/>
      <c r="D65" s="29"/>
      <c r="E65" s="29"/>
      <c r="F65" s="29"/>
      <c r="G65" s="29"/>
      <c r="H65" s="29"/>
      <c r="I65" s="30"/>
      <c r="J65" s="15"/>
      <c r="K65" s="31" t="s">
        <v>124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16"/>
      <c r="BI65" s="32" t="s">
        <v>122</v>
      </c>
      <c r="BJ65" s="33"/>
      <c r="BK65" s="33"/>
      <c r="BL65" s="33"/>
      <c r="BM65" s="33"/>
      <c r="BN65" s="33"/>
      <c r="BO65" s="33"/>
      <c r="BP65" s="33"/>
      <c r="BQ65" s="33"/>
      <c r="BR65" s="33"/>
      <c r="BS65" s="34"/>
      <c r="BT65" s="20">
        <v>192.803</v>
      </c>
      <c r="BU65" s="20">
        <v>192.803</v>
      </c>
      <c r="BV65" s="41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/>
      <c r="CO65" s="8">
        <f>BU64+BU69</f>
        <v>11992.313</v>
      </c>
    </row>
    <row r="66" spans="1:109" ht="42.75" customHeight="1" x14ac:dyDescent="0.2">
      <c r="A66" s="28" t="s">
        <v>125</v>
      </c>
      <c r="B66" s="29"/>
      <c r="C66" s="29"/>
      <c r="D66" s="29"/>
      <c r="E66" s="29"/>
      <c r="F66" s="29"/>
      <c r="G66" s="29"/>
      <c r="H66" s="29"/>
      <c r="I66" s="30"/>
      <c r="J66" s="15"/>
      <c r="K66" s="31" t="s">
        <v>126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16"/>
      <c r="BI66" s="32" t="s">
        <v>122</v>
      </c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BT66" s="21">
        <v>6.3879999999999999</v>
      </c>
      <c r="BU66" s="21">
        <v>6.3879999999999999</v>
      </c>
      <c r="BV66" s="41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/>
    </row>
    <row r="67" spans="1:109" ht="42.75" customHeight="1" x14ac:dyDescent="0.2">
      <c r="A67" s="28" t="s">
        <v>127</v>
      </c>
      <c r="B67" s="29"/>
      <c r="C67" s="29"/>
      <c r="D67" s="29"/>
      <c r="E67" s="29"/>
      <c r="F67" s="29"/>
      <c r="G67" s="29"/>
      <c r="H67" s="29"/>
      <c r="I67" s="30"/>
      <c r="J67" s="15"/>
      <c r="K67" s="31" t="s">
        <v>128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16"/>
      <c r="BI67" s="32" t="s">
        <v>122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4"/>
      <c r="BT67" s="22">
        <f>BT64-BT65-BT66-BT68</f>
        <v>1648.5680000000002</v>
      </c>
      <c r="BU67" s="21">
        <v>1708.347</v>
      </c>
      <c r="BV67" s="41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/>
    </row>
    <row r="68" spans="1:109" ht="42.75" customHeight="1" x14ac:dyDescent="0.2">
      <c r="A68" s="28" t="s">
        <v>129</v>
      </c>
      <c r="B68" s="29"/>
      <c r="C68" s="29"/>
      <c r="D68" s="29"/>
      <c r="E68" s="29"/>
      <c r="F68" s="29"/>
      <c r="G68" s="29"/>
      <c r="H68" s="29"/>
      <c r="I68" s="30"/>
      <c r="J68" s="15"/>
      <c r="K68" s="31" t="s">
        <v>130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16"/>
      <c r="BI68" s="32" t="s">
        <v>122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4"/>
      <c r="BT68" s="22">
        <v>743.48199999999997</v>
      </c>
      <c r="BU68" s="21">
        <v>760.67499999999995</v>
      </c>
      <c r="BV68" s="41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/>
      <c r="CO68" s="7"/>
    </row>
    <row r="69" spans="1:109" ht="30" customHeight="1" x14ac:dyDescent="0.2">
      <c r="A69" s="28" t="s">
        <v>131</v>
      </c>
      <c r="B69" s="29"/>
      <c r="C69" s="29"/>
      <c r="D69" s="29"/>
      <c r="E69" s="29"/>
      <c r="F69" s="29"/>
      <c r="G69" s="29"/>
      <c r="H69" s="29"/>
      <c r="I69" s="30"/>
      <c r="J69" s="15"/>
      <c r="K69" s="31" t="s">
        <v>132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16"/>
      <c r="BI69" s="32" t="s">
        <v>122</v>
      </c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BT69" s="22">
        <v>9214</v>
      </c>
      <c r="BU69" s="20">
        <v>9324.1</v>
      </c>
      <c r="BV69" s="41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/>
      <c r="CP69" s="7"/>
      <c r="CQ69" s="8"/>
    </row>
    <row r="70" spans="1:109" ht="30" customHeight="1" x14ac:dyDescent="0.2">
      <c r="A70" s="28" t="s">
        <v>133</v>
      </c>
      <c r="B70" s="29"/>
      <c r="C70" s="29"/>
      <c r="D70" s="29"/>
      <c r="E70" s="29"/>
      <c r="F70" s="29"/>
      <c r="G70" s="29"/>
      <c r="H70" s="29"/>
      <c r="I70" s="30"/>
      <c r="J70" s="15"/>
      <c r="K70" s="31" t="s">
        <v>134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16"/>
      <c r="BI70" s="32" t="s">
        <v>122</v>
      </c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BT70" s="20">
        <v>1330.6</v>
      </c>
      <c r="BU70" s="20">
        <v>1330.6</v>
      </c>
      <c r="BV70" s="41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/>
      <c r="DE70" s="8"/>
    </row>
    <row r="71" spans="1:109" ht="30" customHeight="1" x14ac:dyDescent="0.2">
      <c r="A71" s="28" t="s">
        <v>135</v>
      </c>
      <c r="B71" s="29"/>
      <c r="C71" s="29"/>
      <c r="D71" s="29"/>
      <c r="E71" s="29"/>
      <c r="F71" s="29"/>
      <c r="G71" s="29"/>
      <c r="H71" s="29"/>
      <c r="I71" s="30"/>
      <c r="J71" s="15"/>
      <c r="K71" s="31" t="s">
        <v>136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16"/>
      <c r="BI71" s="32" t="s">
        <v>122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4"/>
      <c r="BT71" s="20">
        <v>380</v>
      </c>
      <c r="BU71" s="20">
        <v>380</v>
      </c>
      <c r="BV71" s="41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3"/>
      <c r="CP71" s="7"/>
    </row>
    <row r="72" spans="1:109" ht="30" customHeight="1" x14ac:dyDescent="0.2">
      <c r="A72" s="28" t="s">
        <v>137</v>
      </c>
      <c r="B72" s="29"/>
      <c r="C72" s="29"/>
      <c r="D72" s="29"/>
      <c r="E72" s="29"/>
      <c r="F72" s="29"/>
      <c r="G72" s="29"/>
      <c r="H72" s="29"/>
      <c r="I72" s="30"/>
      <c r="J72" s="15"/>
      <c r="K72" s="31" t="s">
        <v>138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16"/>
      <c r="BI72" s="32" t="s">
        <v>122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BT72" s="22">
        <v>7503.4</v>
      </c>
      <c r="BU72" s="20">
        <v>7613.5</v>
      </c>
      <c r="BV72" s="41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</row>
    <row r="73" spans="1:109" ht="15" customHeight="1" x14ac:dyDescent="0.2">
      <c r="A73" s="28" t="s">
        <v>139</v>
      </c>
      <c r="B73" s="29"/>
      <c r="C73" s="29"/>
      <c r="D73" s="29"/>
      <c r="E73" s="29"/>
      <c r="F73" s="29"/>
      <c r="G73" s="29"/>
      <c r="H73" s="29"/>
      <c r="I73" s="30"/>
      <c r="J73" s="15"/>
      <c r="K73" s="31" t="s">
        <v>140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16"/>
      <c r="BI73" s="32" t="s">
        <v>141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4"/>
      <c r="BT73" s="22">
        <v>1045.4059999999999</v>
      </c>
      <c r="BU73" s="21">
        <v>1067.26</v>
      </c>
      <c r="BV73" s="41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3"/>
      <c r="CO73" s="8"/>
    </row>
    <row r="74" spans="1:109" ht="30" customHeight="1" x14ac:dyDescent="0.2">
      <c r="A74" s="28" t="s">
        <v>142</v>
      </c>
      <c r="B74" s="29"/>
      <c r="C74" s="29"/>
      <c r="D74" s="29"/>
      <c r="E74" s="29"/>
      <c r="F74" s="29"/>
      <c r="G74" s="29"/>
      <c r="H74" s="29"/>
      <c r="I74" s="30"/>
      <c r="J74" s="15"/>
      <c r="K74" s="31" t="s">
        <v>143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16"/>
      <c r="BI74" s="32" t="s">
        <v>141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4"/>
      <c r="BT74" s="21">
        <v>119.25</v>
      </c>
      <c r="BU74" s="21">
        <v>119.25</v>
      </c>
      <c r="BV74" s="41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3"/>
    </row>
    <row r="75" spans="1:109" ht="30" customHeight="1" x14ac:dyDescent="0.2">
      <c r="A75" s="28" t="s">
        <v>144</v>
      </c>
      <c r="B75" s="29"/>
      <c r="C75" s="29"/>
      <c r="D75" s="29"/>
      <c r="E75" s="29"/>
      <c r="F75" s="29"/>
      <c r="G75" s="29"/>
      <c r="H75" s="29"/>
      <c r="I75" s="30"/>
      <c r="J75" s="15"/>
      <c r="K75" s="31" t="s">
        <v>145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16"/>
      <c r="BI75" s="32" t="s">
        <v>141</v>
      </c>
      <c r="BJ75" s="33"/>
      <c r="BK75" s="33"/>
      <c r="BL75" s="33"/>
      <c r="BM75" s="33"/>
      <c r="BN75" s="33"/>
      <c r="BO75" s="33"/>
      <c r="BP75" s="33"/>
      <c r="BQ75" s="33"/>
      <c r="BR75" s="33"/>
      <c r="BS75" s="34"/>
      <c r="BT75" s="21">
        <v>4.3899999999999997</v>
      </c>
      <c r="BU75" s="21">
        <v>4.3899999999999997</v>
      </c>
      <c r="BV75" s="41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  <c r="CO75" s="14"/>
      <c r="CQ75" s="7"/>
    </row>
    <row r="76" spans="1:109" ht="30" customHeight="1" x14ac:dyDescent="0.2">
      <c r="A76" s="28" t="s">
        <v>146</v>
      </c>
      <c r="B76" s="29"/>
      <c r="C76" s="29"/>
      <c r="D76" s="29"/>
      <c r="E76" s="29"/>
      <c r="F76" s="29"/>
      <c r="G76" s="29"/>
      <c r="H76" s="29"/>
      <c r="I76" s="30"/>
      <c r="J76" s="15"/>
      <c r="K76" s="31" t="s">
        <v>147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16"/>
      <c r="BI76" s="32" t="s">
        <v>141</v>
      </c>
      <c r="BJ76" s="33"/>
      <c r="BK76" s="33"/>
      <c r="BL76" s="33"/>
      <c r="BM76" s="33"/>
      <c r="BN76" s="33"/>
      <c r="BO76" s="33"/>
      <c r="BP76" s="33"/>
      <c r="BQ76" s="33"/>
      <c r="BR76" s="33"/>
      <c r="BS76" s="34"/>
      <c r="BT76" s="22">
        <v>568.14</v>
      </c>
      <c r="BU76" s="21">
        <v>617.32000000000005</v>
      </c>
      <c r="BV76" s="41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</row>
    <row r="77" spans="1:109" ht="30" customHeight="1" x14ac:dyDescent="0.2">
      <c r="A77" s="28" t="s">
        <v>148</v>
      </c>
      <c r="B77" s="29"/>
      <c r="C77" s="29"/>
      <c r="D77" s="29"/>
      <c r="E77" s="29"/>
      <c r="F77" s="29"/>
      <c r="G77" s="29"/>
      <c r="H77" s="29"/>
      <c r="I77" s="30"/>
      <c r="J77" s="15"/>
      <c r="K77" s="31" t="s">
        <v>149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16"/>
      <c r="BI77" s="32" t="s">
        <v>141</v>
      </c>
      <c r="BJ77" s="33"/>
      <c r="BK77" s="33"/>
      <c r="BL77" s="33"/>
      <c r="BM77" s="33"/>
      <c r="BN77" s="33"/>
      <c r="BO77" s="33"/>
      <c r="BP77" s="33"/>
      <c r="BQ77" s="33"/>
      <c r="BR77" s="33"/>
      <c r="BS77" s="34"/>
      <c r="BT77" s="22">
        <v>353.28899999999999</v>
      </c>
      <c r="BU77" s="21">
        <v>355.52</v>
      </c>
      <c r="BV77" s="41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</row>
    <row r="78" spans="1:109" ht="15" customHeight="1" x14ac:dyDescent="0.2">
      <c r="A78" s="28" t="s">
        <v>150</v>
      </c>
      <c r="B78" s="29"/>
      <c r="C78" s="29"/>
      <c r="D78" s="29"/>
      <c r="E78" s="29"/>
      <c r="F78" s="29"/>
      <c r="G78" s="29"/>
      <c r="H78" s="29"/>
      <c r="I78" s="30"/>
      <c r="J78" s="15"/>
      <c r="K78" s="31" t="s">
        <v>151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16"/>
      <c r="BI78" s="32" t="s">
        <v>152</v>
      </c>
      <c r="BJ78" s="33"/>
      <c r="BK78" s="33"/>
      <c r="BL78" s="33"/>
      <c r="BM78" s="33"/>
      <c r="BN78" s="33"/>
      <c r="BO78" s="33"/>
      <c r="BP78" s="33"/>
      <c r="BQ78" s="33"/>
      <c r="BR78" s="33"/>
      <c r="BS78" s="34"/>
      <c r="BT78" s="22">
        <v>54.8</v>
      </c>
      <c r="BU78" s="21">
        <v>50.3</v>
      </c>
      <c r="BV78" s="41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3"/>
    </row>
    <row r="79" spans="1:109" ht="30" customHeight="1" x14ac:dyDescent="0.2">
      <c r="A79" s="28" t="s">
        <v>153</v>
      </c>
      <c r="B79" s="29"/>
      <c r="C79" s="29"/>
      <c r="D79" s="29"/>
      <c r="E79" s="29"/>
      <c r="F79" s="29"/>
      <c r="G79" s="29"/>
      <c r="H79" s="29"/>
      <c r="I79" s="30"/>
      <c r="J79" s="15"/>
      <c r="K79" s="31" t="s">
        <v>154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16"/>
      <c r="BI79" s="32" t="s">
        <v>29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4"/>
      <c r="BT79" s="18"/>
      <c r="BU79" s="19">
        <v>26500.526000000002</v>
      </c>
      <c r="BV79" s="41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3"/>
    </row>
    <row r="80" spans="1:109" ht="30" customHeight="1" x14ac:dyDescent="0.2">
      <c r="A80" s="28" t="s">
        <v>155</v>
      </c>
      <c r="B80" s="29"/>
      <c r="C80" s="29"/>
      <c r="D80" s="29"/>
      <c r="E80" s="29"/>
      <c r="F80" s="29"/>
      <c r="G80" s="29"/>
      <c r="H80" s="29"/>
      <c r="I80" s="30"/>
      <c r="J80" s="15"/>
      <c r="K80" s="31" t="s">
        <v>156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16"/>
      <c r="BI80" s="32" t="s">
        <v>29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4"/>
      <c r="BT80" s="18"/>
      <c r="BU80" s="19">
        <v>26500.526000000002</v>
      </c>
      <c r="BV80" s="44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6"/>
    </row>
    <row r="81" spans="1:90" ht="45" customHeight="1" x14ac:dyDescent="0.2">
      <c r="A81" s="28" t="s">
        <v>157</v>
      </c>
      <c r="B81" s="29"/>
      <c r="C81" s="29"/>
      <c r="D81" s="29"/>
      <c r="E81" s="29"/>
      <c r="F81" s="29"/>
      <c r="G81" s="29"/>
      <c r="H81" s="29"/>
      <c r="I81" s="30"/>
      <c r="J81" s="15"/>
      <c r="K81" s="31" t="s">
        <v>158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16"/>
      <c r="BI81" s="32" t="s">
        <v>152</v>
      </c>
      <c r="BJ81" s="33"/>
      <c r="BK81" s="33"/>
      <c r="BL81" s="33"/>
      <c r="BM81" s="33"/>
      <c r="BN81" s="33"/>
      <c r="BO81" s="33"/>
      <c r="BP81" s="33"/>
      <c r="BQ81" s="33"/>
      <c r="BR81" s="33"/>
      <c r="BS81" s="34"/>
      <c r="BT81" s="17">
        <v>9.9700000000000006</v>
      </c>
      <c r="BU81" s="17">
        <v>9.9700000000000006</v>
      </c>
      <c r="BV81" s="35" t="s">
        <v>26</v>
      </c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7"/>
    </row>
    <row r="83" spans="1:90" ht="12.75" x14ac:dyDescent="0.2">
      <c r="G83" s="2" t="s">
        <v>159</v>
      </c>
    </row>
    <row r="84" spans="1:90" ht="68.25" customHeight="1" x14ac:dyDescent="0.2">
      <c r="A84" s="27" t="s">
        <v>160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</row>
    <row r="85" spans="1:90" ht="25.5" customHeight="1" x14ac:dyDescent="0.2">
      <c r="A85" s="27" t="s">
        <v>161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</row>
    <row r="86" spans="1:90" ht="25.5" customHeight="1" x14ac:dyDescent="0.2">
      <c r="A86" s="27" t="s">
        <v>162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</row>
    <row r="87" spans="1:90" ht="25.5" customHeight="1" x14ac:dyDescent="0.2">
      <c r="A87" s="27" t="s">
        <v>163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</row>
    <row r="88" spans="1:90" ht="25.5" customHeight="1" x14ac:dyDescent="0.2">
      <c r="A88" s="27" t="s">
        <v>164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</row>
    <row r="89" spans="1:90" ht="3" customHeight="1" x14ac:dyDescent="0.2"/>
  </sheetData>
  <mergeCells count="220">
    <mergeCell ref="A5:CL5"/>
    <mergeCell ref="A6:CL6"/>
    <mergeCell ref="A7:CL7"/>
    <mergeCell ref="A8:CL8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18:I18"/>
    <mergeCell ref="K18:BG18"/>
    <mergeCell ref="BI18:BS18"/>
    <mergeCell ref="BV18:CL57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BV58:CL58"/>
    <mergeCell ref="A59:I59"/>
    <mergeCell ref="K59:BG59"/>
    <mergeCell ref="BI59:BS59"/>
    <mergeCell ref="BV59:CL59"/>
    <mergeCell ref="A60:I60"/>
    <mergeCell ref="K60:BG60"/>
    <mergeCell ref="BI60:BS60"/>
    <mergeCell ref="BV60:CL8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66:I66"/>
    <mergeCell ref="K66:BG66"/>
    <mergeCell ref="BI66:BS66"/>
    <mergeCell ref="A67:I67"/>
    <mergeCell ref="K67:BG67"/>
    <mergeCell ref="BI67:BS67"/>
    <mergeCell ref="A68:I68"/>
    <mergeCell ref="K68:BG68"/>
    <mergeCell ref="BI68:BS68"/>
    <mergeCell ref="A69:I69"/>
    <mergeCell ref="K69:BG69"/>
    <mergeCell ref="BI69:BS69"/>
    <mergeCell ref="A70:I70"/>
    <mergeCell ref="K70:BG70"/>
    <mergeCell ref="BI70:BS70"/>
    <mergeCell ref="A71:I71"/>
    <mergeCell ref="K71:BG71"/>
    <mergeCell ref="BI71:BS71"/>
    <mergeCell ref="A72:I72"/>
    <mergeCell ref="K72:BG72"/>
    <mergeCell ref="BI72:BS72"/>
    <mergeCell ref="A73:I73"/>
    <mergeCell ref="K73:BG73"/>
    <mergeCell ref="BI73:BS73"/>
    <mergeCell ref="A74:I74"/>
    <mergeCell ref="K74:BG74"/>
    <mergeCell ref="BI74:BS74"/>
    <mergeCell ref="A75:I75"/>
    <mergeCell ref="K75:BG75"/>
    <mergeCell ref="BI75:BS75"/>
    <mergeCell ref="A76:I76"/>
    <mergeCell ref="K76:BG76"/>
    <mergeCell ref="BI76:BS76"/>
    <mergeCell ref="A77:I77"/>
    <mergeCell ref="K77:BG77"/>
    <mergeCell ref="BI77:BS77"/>
    <mergeCell ref="A84:CL84"/>
    <mergeCell ref="A85:CL85"/>
    <mergeCell ref="A86:CL86"/>
    <mergeCell ref="A87:CL87"/>
    <mergeCell ref="A88:CL88"/>
    <mergeCell ref="A81:I81"/>
    <mergeCell ref="K81:BG81"/>
    <mergeCell ref="BI81:BS81"/>
    <mergeCell ref="A78:I78"/>
    <mergeCell ref="K78:BG78"/>
    <mergeCell ref="BI78:BS78"/>
    <mergeCell ref="BV81:CL81"/>
    <mergeCell ref="A79:I79"/>
    <mergeCell ref="K79:BG79"/>
    <mergeCell ref="BI79:BS79"/>
    <mergeCell ref="A80:I80"/>
    <mergeCell ref="K80:BG80"/>
    <mergeCell ref="BI80:BS80"/>
  </mergeCells>
  <pageMargins left="0.78740157480314965" right="0.31496062992125984" top="0.59055118110236227" bottom="0.39370078740157483" header="0.19685039370078741" footer="0.19685039370078741"/>
  <pageSetup paperSize="9" scale="99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Manager/>
  <Company>КонсультантПлюс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М.А.</cp:lastModifiedBy>
  <cp:revision/>
  <cp:lastPrinted>2022-04-01T06:57:22Z</cp:lastPrinted>
  <dcterms:created xsi:type="dcterms:W3CDTF">2010-05-19T10:50:44Z</dcterms:created>
  <dcterms:modified xsi:type="dcterms:W3CDTF">2023-04-03T06:19:44Z</dcterms:modified>
  <cp:category/>
  <cp:contentStatus/>
</cp:coreProperties>
</file>